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iteCETNovo\site\media\SPP\"/>
    </mc:Choice>
  </mc:AlternateContent>
  <bookViews>
    <workbookView xWindow="0" yWindow="0" windowWidth="22185" windowHeight="8715" firstSheet="1" activeTab="1"/>
  </bookViews>
  <sheets>
    <sheet name="Empenhos" sheetId="4" state="hidden" r:id="rId1"/>
    <sheet name="Resumo" sheetId="3" r:id="rId2"/>
    <sheet name="Detalhado" sheetId="1" r:id="rId3"/>
  </sheets>
  <externalReferences>
    <externalReference r:id="rId4"/>
  </externalReferences>
  <definedNames>
    <definedName name="Abr">#REF!</definedName>
    <definedName name="Ago">#REF!</definedName>
    <definedName name="Ano">#REF!</definedName>
    <definedName name="Anos">[1]!tblAnos[ANOS]</definedName>
    <definedName name="Atividade1">#REF!</definedName>
    <definedName name="Atividade2">#REF!</definedName>
    <definedName name="Atividade3">#REF!</definedName>
    <definedName name="Atividade4">#REF!</definedName>
    <definedName name="Atividade5">#REF!</definedName>
    <definedName name="Atividade6">#REF!</definedName>
    <definedName name="Atividade7">#REF!</definedName>
    <definedName name="Dez">#REF!</definedName>
    <definedName name="Fev">#REF!</definedName>
    <definedName name="Jan">#REF!</definedName>
    <definedName name="Jul">#REF!</definedName>
    <definedName name="Jun">#REF!</definedName>
    <definedName name="Mai">#REF!</definedName>
    <definedName name="MaoDeObra">#REF!</definedName>
    <definedName name="maodeobra2">#REF!</definedName>
    <definedName name="Mar">#REF!</definedName>
    <definedName name="Materiais">#REF!</definedName>
    <definedName name="Meses">[1]!tblMeses[MESES]</definedName>
    <definedName name="Nov">#REF!</definedName>
    <definedName name="NrContrato">#REF!</definedName>
    <definedName name="NrDot5">#REF!</definedName>
    <definedName name="NrDot6">#REF!</definedName>
    <definedName name="NrDot7">#REF!</definedName>
    <definedName name="NrDotacao">#REF!</definedName>
    <definedName name="NrDotacao1">#REF!</definedName>
    <definedName name="NrDotacao2">#REF!</definedName>
    <definedName name="NrDotacao3">#REF!</definedName>
    <definedName name="NrDotacao4">#REF!</definedName>
    <definedName name="NrDotacao5">#REF!</definedName>
    <definedName name="NrDotacao6">#REF!</definedName>
    <definedName name="NrDotacao7">#REF!</definedName>
    <definedName name="Out">#REF!</definedName>
    <definedName name="Print_Area" localSheetId="2">Detalhado!$B$1:$F$52</definedName>
    <definedName name="Print_Area" localSheetId="1">Resumo!$A$1:$D$19</definedName>
    <definedName name="Servico">#REF!</definedName>
    <definedName name="Set">#REF!</definedName>
    <definedName name="tblAno">#REF!</definedName>
    <definedName name="tblAtividade">#REF!</definedName>
    <definedName name="tblNrContrato">#REF!</definedName>
  </definedNames>
  <calcPr calcId="152511"/>
  <pivotCaches>
    <pivotCache cacheId="1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" i="4" l="1"/>
  <c r="J16" i="4" l="1"/>
  <c r="I16" i="4"/>
  <c r="L16" i="4"/>
  <c r="K10" i="4"/>
  <c r="K16" i="4" s="1"/>
  <c r="N14" i="4"/>
  <c r="M14" i="4"/>
  <c r="F13" i="1" l="1"/>
  <c r="E13" i="1"/>
  <c r="D13" i="1"/>
  <c r="F12" i="1"/>
  <c r="E12" i="1"/>
  <c r="D12" i="1"/>
  <c r="F11" i="1"/>
  <c r="E11" i="1"/>
  <c r="D11" i="1"/>
  <c r="F10" i="1"/>
  <c r="E10" i="1"/>
  <c r="D10" i="1"/>
  <c r="F9" i="1"/>
  <c r="E9" i="1"/>
  <c r="D9" i="1"/>
  <c r="F8" i="1"/>
  <c r="E8" i="1"/>
  <c r="D8" i="1"/>
  <c r="F7" i="1"/>
  <c r="E7" i="1"/>
  <c r="D7" i="1"/>
  <c r="F6" i="1"/>
  <c r="E6" i="1"/>
  <c r="D6" i="1"/>
  <c r="F5" i="1"/>
  <c r="E5" i="1"/>
  <c r="D5" i="1"/>
  <c r="N13" i="4"/>
  <c r="M13" i="4"/>
  <c r="F14" i="1" l="1"/>
  <c r="F15" i="1" s="1"/>
  <c r="E14" i="1"/>
  <c r="E15" i="1" s="1"/>
  <c r="D14" i="1"/>
  <c r="D15" i="1" s="1"/>
  <c r="C20" i="4" l="1"/>
  <c r="C21" i="4"/>
  <c r="C22" i="4"/>
  <c r="C23" i="4"/>
  <c r="C24" i="4"/>
  <c r="C25" i="4"/>
  <c r="C26" i="4"/>
  <c r="C27" i="4"/>
  <c r="C19" i="4"/>
  <c r="I25" i="4" l="1"/>
  <c r="K25" i="4"/>
  <c r="H25" i="4"/>
  <c r="I24" i="4"/>
  <c r="K24" i="4"/>
  <c r="H24" i="4"/>
  <c r="I23" i="4"/>
  <c r="K23" i="4"/>
  <c r="H23" i="4"/>
  <c r="K22" i="4"/>
  <c r="I22" i="4"/>
  <c r="I21" i="4"/>
  <c r="K21" i="4"/>
  <c r="I20" i="4"/>
  <c r="K20" i="4"/>
  <c r="H20" i="4"/>
  <c r="K19" i="4"/>
  <c r="I19" i="4"/>
  <c r="H19" i="4"/>
  <c r="H27" i="4"/>
  <c r="K27" i="4"/>
  <c r="I27" i="4"/>
  <c r="H22" i="4"/>
  <c r="I26" i="4"/>
  <c r="K26" i="4"/>
  <c r="H26" i="4"/>
  <c r="H21" i="4"/>
  <c r="N12" i="4"/>
  <c r="M12" i="4"/>
  <c r="N11" i="4"/>
  <c r="M11" i="4"/>
  <c r="M3" i="4"/>
  <c r="N3" i="4"/>
  <c r="M4" i="4"/>
  <c r="M5" i="4"/>
  <c r="N5" i="4"/>
  <c r="M6" i="4"/>
  <c r="N6" i="4"/>
  <c r="M7" i="4"/>
  <c r="N7" i="4"/>
  <c r="M8" i="4"/>
  <c r="N8" i="4"/>
  <c r="M9" i="4"/>
  <c r="N9" i="4"/>
  <c r="M10" i="4"/>
  <c r="N10" i="4"/>
  <c r="N2" i="4"/>
  <c r="M2" i="4"/>
  <c r="H28" i="4" l="1"/>
  <c r="I28" i="4"/>
  <c r="K28" i="4"/>
  <c r="N16" i="4"/>
  <c r="M16" i="4"/>
  <c r="C18" i="3"/>
  <c r="D18" i="3"/>
  <c r="B18" i="3"/>
  <c r="D6" i="3"/>
  <c r="C6" i="3" l="1"/>
  <c r="B6" i="3"/>
  <c r="E27" i="1" l="1"/>
  <c r="C10" i="3" s="1"/>
  <c r="F27" i="1"/>
  <c r="D10" i="3" s="1"/>
  <c r="D27" i="1"/>
  <c r="B10" i="3" s="1"/>
  <c r="E39" i="1"/>
  <c r="C14" i="3" s="1"/>
  <c r="F39" i="1"/>
  <c r="D14" i="3" s="1"/>
  <c r="D39" i="1"/>
  <c r="B14" i="3" s="1"/>
</calcChain>
</file>

<file path=xl/sharedStrings.xml><?xml version="1.0" encoding="utf-8"?>
<sst xmlns="http://schemas.openxmlformats.org/spreadsheetml/2006/main" count="241" uniqueCount="106">
  <si>
    <t>Serviços de Engenharia - Sinalização Projetos</t>
  </si>
  <si>
    <t>SMT-GAB - Serviços de Engenharia</t>
  </si>
  <si>
    <t>Projetos de Mobilidade Urbana Oriundos de Recursos</t>
  </si>
  <si>
    <t>Pavimentação e Recapeamento de Vias</t>
  </si>
  <si>
    <t>Manutenção e Operação Semafórica</t>
  </si>
  <si>
    <t>Manut.de Ciclovias, Ciclofaixas e Ciclorrotas</t>
  </si>
  <si>
    <t>Construção de Ciclovias, Ciclofaixas e Ciclorrotas</t>
  </si>
  <si>
    <t>TOTAL - CONTRATO SMT/GAB 001/20</t>
  </si>
  <si>
    <t>87.10.26.572.3009.4702.4490.3900.08</t>
  </si>
  <si>
    <t>87.10.26.572.3009.4702.3390.3900.09</t>
  </si>
  <si>
    <t>07.10.15.451.3009.5417.4490.3900.08</t>
  </si>
  <si>
    <t>87.10.26.572.3009.4658.3390.3900.08</t>
  </si>
  <si>
    <t>87.10.26.572.3009.6841.3390.3900.08</t>
  </si>
  <si>
    <t>20.10.26.785.3009.2098.3390.3900.00</t>
  </si>
  <si>
    <t>07.10.26.785.3009.1097.4490.3900.08</t>
  </si>
  <si>
    <t>Nº Dotação</t>
  </si>
  <si>
    <t>Dotação Inicial</t>
  </si>
  <si>
    <t>Realizado</t>
  </si>
  <si>
    <t>Dotação Final</t>
  </si>
  <si>
    <t>Descrição da Dotação</t>
  </si>
  <si>
    <t>Serviços de Engenharia de Tráfego</t>
  </si>
  <si>
    <t>87.10.26.572.3009.4702.3390.3900.08</t>
  </si>
  <si>
    <t>Manutenção e Operação da Sinalização do Sistema Viário</t>
  </si>
  <si>
    <t>Ampliação, Reforma e Requalificação de Ciclovias, Ciclofaixas e Ciclorrotas</t>
  </si>
  <si>
    <t xml:space="preserve">87.10.26.785.3009.1098.4490.5100.08 </t>
  </si>
  <si>
    <t>Serviços de Engenharia - Sinalização / Projetos</t>
  </si>
  <si>
    <t>20.10.26.572.3009.4702.3390.3900.00</t>
  </si>
  <si>
    <t>87.10.26.572.3009.4658.3390.3900.00</t>
  </si>
  <si>
    <t xml:space="preserve">87.10.26.785.3009.2098.3390.3900.00 </t>
  </si>
  <si>
    <t>Intervenções nas Áreas de Mobilidade Urbana</t>
  </si>
  <si>
    <t>98.22.26.453.3009.9201.4490.5100.08</t>
  </si>
  <si>
    <t>TOTAL - CONTRATO SMT/GAB 001/19</t>
  </si>
  <si>
    <t>07.10.26.785.3009.1098.4490.3900.08</t>
  </si>
  <si>
    <t>Ampliação, Reforma e Requalificação de Ciclovias</t>
  </si>
  <si>
    <t>SMT-GAB - Serviços de Engenharia de Tráfego</t>
  </si>
  <si>
    <t>SMT- GAB - Serviços de Engenharia</t>
  </si>
  <si>
    <t>TOTAL - CONTRATO SMT/GAB 001/21</t>
  </si>
  <si>
    <t>EXERCÍCIO 2021</t>
  </si>
  <si>
    <t>EXERCÍCIO 2020</t>
  </si>
  <si>
    <t>EXERCÍCIO 2019</t>
  </si>
  <si>
    <t>07.10.15.452.3022.1137.4490.3900.08</t>
  </si>
  <si>
    <t>87.10.26.572.3009.6841.3390.3900.00</t>
  </si>
  <si>
    <t xml:space="preserve"> </t>
  </si>
  <si>
    <t>TOTAL - CONTRATO SMT/GAB 001/22</t>
  </si>
  <si>
    <t>POSIÇÃO ORÇAMENTÁRIA CET - 2019 A 2022</t>
  </si>
  <si>
    <t>EXERCÍCIO 2022</t>
  </si>
  <si>
    <t>87.10.26.785.3009.1098.4490.5100.08</t>
  </si>
  <si>
    <t>Posição Orçamentária CET</t>
  </si>
  <si>
    <t>Descrição</t>
  </si>
  <si>
    <t>Exercício 2020*</t>
  </si>
  <si>
    <t>Exercício 2019*</t>
  </si>
  <si>
    <t>Exercício 2022**</t>
  </si>
  <si>
    <t>Exercício 2021*</t>
  </si>
  <si>
    <t>Data</t>
  </si>
  <si>
    <t>nº</t>
  </si>
  <si>
    <t>Processo</t>
  </si>
  <si>
    <t>Órgão</t>
  </si>
  <si>
    <t>Unidade</t>
  </si>
  <si>
    <t>Documentação</t>
  </si>
  <si>
    <t>Empenhado</t>
  </si>
  <si>
    <t>Cancelado</t>
  </si>
  <si>
    <t>Pago</t>
  </si>
  <si>
    <t>Saldo a Liquidar</t>
  </si>
  <si>
    <t>Liquidado a Pagar</t>
  </si>
  <si>
    <t>6020.2021/0039622-9</t>
  </si>
  <si>
    <t>Contrato nº 001/SMT/2022</t>
  </si>
  <si>
    <t>Liquidado</t>
  </si>
  <si>
    <t>6020.2021/0045171-8</t>
  </si>
  <si>
    <t>6020.2022/0021875-6</t>
  </si>
  <si>
    <t>6020.2022/0045171-8</t>
  </si>
  <si>
    <t>Convênio nº 001/SMT/2022</t>
  </si>
  <si>
    <t>1º TA - Contrato nº 001/SMT/2022</t>
  </si>
  <si>
    <t>Dotação</t>
  </si>
  <si>
    <t>20.10.26.572.3009.4.702.33903900.00.0</t>
  </si>
  <si>
    <t>87.10.26.572.3009.4.702.33903900.08.0</t>
  </si>
  <si>
    <t>87.10.26.572.3009.6.841.33903900.08.0</t>
  </si>
  <si>
    <t>87.10.26.572.3009.4.658.33903900.08.0</t>
  </si>
  <si>
    <t>87.10.14.422.3009.4.657.33903900.08.0</t>
  </si>
  <si>
    <t>87.10.26.572.3009.6.841.33903900.00.0</t>
  </si>
  <si>
    <t>87.10.26.572.3009.4.658.33903900.00.0</t>
  </si>
  <si>
    <t>87.10.26.572.3009.4.658.33903900.03.0</t>
  </si>
  <si>
    <t>87.10.26.785.3009.1.098.44905100.00.0</t>
  </si>
  <si>
    <t>Inicial</t>
  </si>
  <si>
    <t>Final</t>
  </si>
  <si>
    <t>Nome</t>
  </si>
  <si>
    <t>Ações de Educação de Trânsito</t>
  </si>
  <si>
    <t>Total Geral</t>
  </si>
  <si>
    <t>Soma de Inicial</t>
  </si>
  <si>
    <t>Soma de Final</t>
  </si>
  <si>
    <t>Soma de Realizado</t>
  </si>
  <si>
    <t>Valores</t>
  </si>
  <si>
    <t>20.10.26.572.3009.4.702.33903900.00</t>
  </si>
  <si>
    <t>87.10.14.422.3009.4.657.33903900.08</t>
  </si>
  <si>
    <t>87.10.26.572.3009.4.658.33903900.00</t>
  </si>
  <si>
    <t>87.10.26.572.3009.4.658.33903900.03</t>
  </si>
  <si>
    <t>87.10.26.572.3009.4.658.33903900.08</t>
  </si>
  <si>
    <t>87.10.26.572.3009.4.702.33903900.08</t>
  </si>
  <si>
    <t>87.10.26.572.3009.6.841.33903900.00</t>
  </si>
  <si>
    <t>87.10.26.572.3009.6.841.33903900.08</t>
  </si>
  <si>
    <t>87.10.26.785.3009.1.098.44905100.00</t>
  </si>
  <si>
    <t>Dotação Completa</t>
  </si>
  <si>
    <t>a posição orçamentária detalhada em PDF e XLSX pode ser acessada neste link</t>
  </si>
  <si>
    <t>2º TA - Contrato nº 001/SMT/2022</t>
  </si>
  <si>
    <t>Realizado até Setembro/2022</t>
  </si>
  <si>
    <t>3º TA - Convênio nº 001/SMT/2022</t>
  </si>
  <si>
    <t>*Informação atualizada até o final de cada ano.     ** Informação atualizada até 01/12/2022.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</si>
</sst>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Nirmala UI"/>
      <family val="2"/>
    </font>
    <font>
      <sz val="11"/>
      <color theme="1"/>
      <name val="Nirmala UI"/>
      <family val="2"/>
    </font>
    <font>
      <i/>
      <sz val="10"/>
      <color rgb="FF0070C0"/>
      <name val="Nirmala UI"/>
      <family val="2"/>
    </font>
    <font>
      <sz val="10"/>
      <color theme="1"/>
      <name val="Nirmala UI"/>
      <family val="2"/>
    </font>
    <font>
      <b/>
      <sz val="10"/>
      <color theme="1"/>
      <name val="Nirmala UI"/>
      <family val="2"/>
    </font>
    <font>
      <sz val="18"/>
      <color theme="1"/>
      <name val="Nirmala UI"/>
      <family val="2"/>
    </font>
    <font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43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/>
    <xf numFmtId="0" fontId="6" fillId="4" borderId="1" xfId="0" applyFont="1" applyFill="1" applyBorder="1"/>
    <xf numFmtId="0" fontId="5" fillId="0" borderId="4" xfId="0" applyFont="1" applyBorder="1"/>
    <xf numFmtId="0" fontId="5" fillId="0" borderId="0" xfId="0" applyFont="1" applyFill="1"/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43" fontId="5" fillId="0" borderId="0" xfId="1" applyFont="1" applyBorder="1" applyAlignment="1">
      <alignment vertical="center"/>
    </xf>
    <xf numFmtId="43" fontId="5" fillId="0" borderId="3" xfId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43" fontId="6" fillId="0" borderId="6" xfId="1" applyFont="1" applyBorder="1" applyAlignment="1">
      <alignment vertical="center"/>
    </xf>
    <xf numFmtId="43" fontId="6" fillId="0" borderId="7" xfId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43" fontId="5" fillId="0" borderId="0" xfId="0" applyNumberFormat="1" applyFont="1"/>
    <xf numFmtId="0" fontId="5" fillId="0" borderId="0" xfId="0" applyFont="1" applyBorder="1"/>
    <xf numFmtId="0" fontId="6" fillId="3" borderId="7" xfId="0" applyFont="1" applyFill="1" applyBorder="1" applyAlignment="1">
      <alignment horizontal="center" vertical="center"/>
    </xf>
    <xf numFmtId="43" fontId="5" fillId="0" borderId="0" xfId="1" applyFont="1"/>
    <xf numFmtId="14" fontId="0" fillId="0" borderId="0" xfId="0" applyNumberFormat="1"/>
    <xf numFmtId="43" fontId="0" fillId="0" borderId="0" xfId="1" applyFont="1"/>
    <xf numFmtId="0" fontId="8" fillId="0" borderId="12" xfId="0" applyFont="1" applyFill="1" applyBorder="1" applyAlignment="1">
      <alignment wrapText="1"/>
    </xf>
    <xf numFmtId="0" fontId="0" fillId="0" borderId="0" xfId="0" pivotButton="1"/>
    <xf numFmtId="4" fontId="0" fillId="0" borderId="0" xfId="0" applyNumberFormat="1"/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4" fontId="0" fillId="0" borderId="3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4" fontId="0" fillId="0" borderId="4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4" fontId="0" fillId="0" borderId="16" xfId="0" applyNumberFormat="1" applyFont="1" applyBorder="1" applyAlignment="1">
      <alignment vertical="center"/>
    </xf>
    <xf numFmtId="4" fontId="0" fillId="0" borderId="17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4" fontId="0" fillId="0" borderId="19" xfId="0" applyNumberFormat="1" applyFont="1" applyBorder="1" applyAlignment="1">
      <alignment vertical="center"/>
    </xf>
    <xf numFmtId="4" fontId="0" fillId="0" borderId="20" xfId="0" applyNumberFormat="1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4" fontId="0" fillId="0" borderId="22" xfId="0" applyNumberFormat="1" applyFont="1" applyBorder="1" applyAlignment="1">
      <alignment vertical="center"/>
    </xf>
    <xf numFmtId="4" fontId="0" fillId="0" borderId="23" xfId="0" applyNumberFormat="1" applyFont="1" applyBorder="1" applyAlignment="1">
      <alignment vertical="center"/>
    </xf>
    <xf numFmtId="43" fontId="5" fillId="0" borderId="0" xfId="0" applyNumberFormat="1" applyFont="1" applyFill="1"/>
    <xf numFmtId="0" fontId="8" fillId="0" borderId="0" xfId="0" applyFont="1" applyFill="1" applyBorder="1" applyAlignment="1">
      <alignment wrapText="1"/>
    </xf>
    <xf numFmtId="0" fontId="0" fillId="0" borderId="0" xfId="0" applyFill="1" applyBorder="1"/>
    <xf numFmtId="43" fontId="0" fillId="0" borderId="0" xfId="0" applyNumberFormat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</cellXfs>
  <cellStyles count="7">
    <cellStyle name="Normal" xfId="0" builtinId="0"/>
    <cellStyle name="Vírgula" xfId="1" builtinId="3"/>
    <cellStyle name="Vírgula 2" xfId="2"/>
    <cellStyle name="Vírgula 2 2" xfId="5"/>
    <cellStyle name="Vírgula 3" xfId="3"/>
    <cellStyle name="Vírgula 3 2" xfId="6"/>
    <cellStyle name="Vírgula 4" xfId="4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Faturamento\Controles%20de%20Faturamento\Bancos%20de%20Dados\Notas%20Fiscais\Notas%20Fiscai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 Fiscais"/>
      <sheetName val="Importação"/>
      <sheetName val="Relação das Dotações e Empenhos"/>
      <sheetName val="Resumo das Notas Emitidas"/>
      <sheetName val="Análise de Evento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NDRE WILLIAM DE SOUZA" refreshedDate="44896.662635416666" createdVersion="6" refreshedVersion="6" minRefreshableVersion="3" recordCount="9">
  <cacheSource type="worksheet">
    <worksheetSource ref="C18:K27" sheet="Empenhos"/>
  </cacheSource>
  <cacheFields count="9">
    <cacheField name="Dotação Completa" numFmtId="0">
      <sharedItems/>
    </cacheField>
    <cacheField name="Dotação" numFmtId="0">
      <sharedItems count="9">
        <s v="20.10.26.572.3009.4.702.33903900.00"/>
        <s v="87.10.14.422.3009.4.657.33903900.08"/>
        <s v="87.10.26.572.3009.4.658.33903900.00"/>
        <s v="87.10.26.572.3009.4.658.33903900.03"/>
        <s v="87.10.26.572.3009.4.658.33903900.08"/>
        <s v="87.10.26.572.3009.4.702.33903900.08"/>
        <s v="87.10.26.572.3009.6.841.33903900.00"/>
        <s v="87.10.26.572.3009.6.841.33903900.08"/>
        <s v="87.10.26.785.3009.1.098.44905100.00"/>
      </sharedItems>
    </cacheField>
    <cacheField name="Nome" numFmtId="0">
      <sharedItems count="5">
        <s v="Serviços de Engenharia de Tráfego"/>
        <s v="Ações de Educação de Trânsito"/>
        <s v="Manutenção e Operação da Sinalização do Sistema Viário"/>
        <s v="Manutenção e Operação Semafórica"/>
        <s v="Ampliação, Reforma e Requalificação de Ciclovias, Ciclofaixas e Ciclorrotas"/>
      </sharedItems>
    </cacheField>
    <cacheField name="Órgão" numFmtId="0">
      <sharedItems containsSemiMixedTypes="0" containsString="0" containsNumber="1" containsInteger="1" minValue="20" maxValue="87"/>
    </cacheField>
    <cacheField name="Unidade" numFmtId="0">
      <sharedItems containsSemiMixedTypes="0" containsString="0" containsNumber="1" containsInteger="1" minValue="10" maxValue="10"/>
    </cacheField>
    <cacheField name="Inicial" numFmtId="43">
      <sharedItems containsSemiMixedTypes="0" containsString="0" containsNumber="1" containsInteger="1" minValue="0" maxValue="459909477"/>
    </cacheField>
    <cacheField name="Final" numFmtId="43">
      <sharedItems containsSemiMixedTypes="0" containsString="0" containsNumber="1" minValue="721000" maxValue="587340418"/>
    </cacheField>
    <cacheField name="Cancelado" numFmtId="43">
      <sharedItems containsString="0" containsBlank="1" containsNumber="1" containsInteger="1" minValue="0" maxValue="0"/>
    </cacheField>
    <cacheField name="Realizado" numFmtId="43">
      <sharedItems containsSemiMixedTypes="0" containsString="0" containsNumber="1" minValue="0" maxValue="512058734.1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">
  <r>
    <s v="20.10.26.572.3009.4.702.33903900.00.0"/>
    <x v="0"/>
    <x v="0"/>
    <n v="20"/>
    <n v="10"/>
    <n v="431869594"/>
    <n v="587340418"/>
    <n v="0"/>
    <n v="512058734.19"/>
  </r>
  <r>
    <s v="87.10.14.422.3009.4.657.33903900.08.0"/>
    <x v="1"/>
    <x v="1"/>
    <n v="87"/>
    <n v="10"/>
    <n v="0"/>
    <n v="21000000"/>
    <m/>
    <n v="0"/>
  </r>
  <r>
    <s v="87.10.26.572.3009.4.658.33903900.00.0"/>
    <x v="2"/>
    <x v="2"/>
    <n v="87"/>
    <n v="10"/>
    <n v="0"/>
    <n v="11451090.470000001"/>
    <m/>
    <n v="4508891.0399999991"/>
  </r>
  <r>
    <s v="87.10.26.572.3009.4.658.33903900.03.0"/>
    <x v="3"/>
    <x v="2"/>
    <n v="87"/>
    <n v="10"/>
    <n v="0"/>
    <n v="721000"/>
    <m/>
    <n v="0"/>
  </r>
  <r>
    <s v="87.10.26.572.3009.4.658.33903900.08.0"/>
    <x v="4"/>
    <x v="2"/>
    <n v="87"/>
    <n v="10"/>
    <n v="92000000"/>
    <n v="92000000"/>
    <m/>
    <n v="73650938.959999993"/>
  </r>
  <r>
    <s v="87.10.26.572.3009.4.702.33903900.08.0"/>
    <x v="5"/>
    <x v="0"/>
    <n v="87"/>
    <n v="10"/>
    <n v="459909477"/>
    <n v="459909477"/>
    <m/>
    <n v="435520329.81"/>
  </r>
  <r>
    <s v="87.10.26.572.3009.6.841.33903900.00.0"/>
    <x v="6"/>
    <x v="3"/>
    <n v="87"/>
    <n v="10"/>
    <n v="0"/>
    <n v="8750000"/>
    <m/>
    <n v="0"/>
  </r>
  <r>
    <s v="87.10.26.572.3009.6.841.33903900.08.0"/>
    <x v="7"/>
    <x v="3"/>
    <n v="87"/>
    <n v="10"/>
    <n v="50000000"/>
    <n v="50000000"/>
    <m/>
    <n v="34554213.079999998"/>
  </r>
  <r>
    <s v="87.10.26.785.3009.1.098.44905100.00.0"/>
    <x v="8"/>
    <x v="4"/>
    <n v="87"/>
    <n v="10"/>
    <n v="0"/>
    <n v="19746460.300000001"/>
    <m/>
    <n v="2323830.680000000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compact="0" compactData="0" gridDropZones="1" multipleFieldFilters="0">
  <location ref="D30:H41" firstHeaderRow="1" firstDataRow="2" firstDataCol="2"/>
  <pivotFields count="9">
    <pivotField compact="0" outline="0" showAll="0" defaultSubtotal="0"/>
    <pivotField axis="axisRow" compact="0" outline="0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Row" compact="0" outline="0" showAll="0" defaultSubtotal="0">
      <items count="5">
        <item x="1"/>
        <item x="4"/>
        <item x="2"/>
        <item x="3"/>
        <item x="0"/>
      </items>
    </pivotField>
    <pivotField compact="0" outline="0" showAll="0"/>
    <pivotField compact="0" outline="0" showAll="0"/>
    <pivotField dataField="1" compact="0" numFmtId="43" outline="0" showAll="0"/>
    <pivotField dataField="1" compact="0" numFmtId="43" outline="0" showAll="0"/>
    <pivotField compact="0" numFmtId="43" outline="0" showAll="0"/>
    <pivotField dataField="1" compact="0" numFmtId="43" outline="0" showAll="0"/>
  </pivotFields>
  <rowFields count="2">
    <field x="2"/>
    <field x="1"/>
  </rowFields>
  <rowItems count="10">
    <i>
      <x/>
      <x v="1"/>
    </i>
    <i>
      <x v="1"/>
      <x v="8"/>
    </i>
    <i>
      <x v="2"/>
      <x v="2"/>
    </i>
    <i r="1">
      <x v="3"/>
    </i>
    <i r="1">
      <x v="4"/>
    </i>
    <i>
      <x v="3"/>
      <x v="6"/>
    </i>
    <i r="1">
      <x v="7"/>
    </i>
    <i>
      <x v="4"/>
      <x/>
    </i>
    <i r="1">
      <x v="5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oma de Inicial" fld="5" baseField="0" baseItem="6" numFmtId="4"/>
    <dataField name="Soma de Final" fld="6" baseField="0" baseItem="6" numFmtId="4"/>
    <dataField name="Soma de Realizado" fld="8" baseField="0" baseItem="4" numFmtId="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opLeftCell="F1" workbookViewId="0">
      <pane ySplit="1" topLeftCell="A19" activePane="bottomLeft" state="frozen"/>
      <selection pane="bottomLeft" activeCell="G34" sqref="G34"/>
    </sheetView>
  </sheetViews>
  <sheetFormatPr defaultRowHeight="15" x14ac:dyDescent="0.25"/>
  <cols>
    <col min="1" max="1" width="10.7109375" bestFit="1" customWidth="1"/>
    <col min="3" max="3" width="35" bestFit="1" customWidth="1"/>
    <col min="4" max="4" width="70.28515625" style="1" bestFit="1" customWidth="1"/>
    <col min="5" max="5" width="33.28515625" style="1" customWidth="1"/>
    <col min="6" max="7" width="15.42578125" customWidth="1"/>
    <col min="8" max="8" width="17.85546875" customWidth="1"/>
    <col min="9" max="9" width="16.85546875" bestFit="1" customWidth="1"/>
    <col min="10" max="10" width="9.28515625" bestFit="1" customWidth="1"/>
    <col min="11" max="12" width="16.85546875" bestFit="1" customWidth="1"/>
    <col min="13" max="13" width="15.28515625" bestFit="1" customWidth="1"/>
    <col min="14" max="14" width="16.5703125" bestFit="1" customWidth="1"/>
    <col min="16" max="16" width="14.28515625" bestFit="1" customWidth="1"/>
  </cols>
  <sheetData>
    <row r="1" spans="1:16" x14ac:dyDescent="0.25">
      <c r="A1" t="s">
        <v>53</v>
      </c>
      <c r="B1" t="s">
        <v>54</v>
      </c>
      <c r="C1" t="s">
        <v>55</v>
      </c>
      <c r="D1" s="1" t="s">
        <v>72</v>
      </c>
      <c r="E1" s="1" t="s">
        <v>84</v>
      </c>
      <c r="F1" t="s">
        <v>56</v>
      </c>
      <c r="G1" t="s">
        <v>57</v>
      </c>
      <c r="H1" t="s">
        <v>58</v>
      </c>
      <c r="I1" t="s">
        <v>59</v>
      </c>
      <c r="J1" t="s">
        <v>60</v>
      </c>
      <c r="K1" t="s">
        <v>66</v>
      </c>
      <c r="L1" t="s">
        <v>61</v>
      </c>
      <c r="M1" t="s">
        <v>62</v>
      </c>
      <c r="N1" t="s">
        <v>63</v>
      </c>
    </row>
    <row r="2" spans="1:16" x14ac:dyDescent="0.25">
      <c r="A2" s="30">
        <v>44576</v>
      </c>
      <c r="B2">
        <v>335</v>
      </c>
      <c r="C2" t="s">
        <v>64</v>
      </c>
      <c r="D2" s="1" t="s">
        <v>73</v>
      </c>
      <c r="E2" s="32" t="s">
        <v>20</v>
      </c>
      <c r="F2">
        <v>20</v>
      </c>
      <c r="G2">
        <v>10</v>
      </c>
      <c r="H2" t="s">
        <v>65</v>
      </c>
      <c r="I2" s="31">
        <v>20000000</v>
      </c>
      <c r="J2" s="31">
        <v>0</v>
      </c>
      <c r="K2" s="31">
        <v>20000000</v>
      </c>
      <c r="L2" s="31">
        <v>20000000</v>
      </c>
      <c r="M2" s="31">
        <f>I2-K2</f>
        <v>0</v>
      </c>
      <c r="N2" s="31">
        <f>K2-L2</f>
        <v>0</v>
      </c>
    </row>
    <row r="3" spans="1:16" x14ac:dyDescent="0.25">
      <c r="A3" s="30">
        <v>44576</v>
      </c>
      <c r="B3">
        <v>336</v>
      </c>
      <c r="C3" s="1" t="s">
        <v>64</v>
      </c>
      <c r="D3" s="1" t="s">
        <v>73</v>
      </c>
      <c r="E3" s="32" t="s">
        <v>20</v>
      </c>
      <c r="F3">
        <v>20</v>
      </c>
      <c r="G3">
        <v>10</v>
      </c>
      <c r="H3" s="1" t="s">
        <v>65</v>
      </c>
      <c r="I3" s="31">
        <v>411869594</v>
      </c>
      <c r="J3" s="31">
        <v>0</v>
      </c>
      <c r="K3" s="31">
        <v>411869594</v>
      </c>
      <c r="L3" s="31">
        <v>390818951.44</v>
      </c>
      <c r="M3" s="31">
        <f t="shared" ref="M3:M10" si="0">I3-K3</f>
        <v>0</v>
      </c>
      <c r="N3" s="31">
        <f t="shared" ref="N3:N10" si="1">K3-L3</f>
        <v>21050642.560000002</v>
      </c>
    </row>
    <row r="4" spans="1:16" x14ac:dyDescent="0.25">
      <c r="A4" s="30">
        <v>44576</v>
      </c>
      <c r="B4">
        <v>337</v>
      </c>
      <c r="C4" s="1" t="s">
        <v>64</v>
      </c>
      <c r="D4" s="1" t="s">
        <v>74</v>
      </c>
      <c r="E4" s="1" t="s">
        <v>20</v>
      </c>
      <c r="F4">
        <v>87</v>
      </c>
      <c r="G4">
        <v>10</v>
      </c>
      <c r="H4" s="1" t="s">
        <v>65</v>
      </c>
      <c r="I4" s="31">
        <v>459909477</v>
      </c>
      <c r="J4" s="31">
        <v>0</v>
      </c>
      <c r="K4" s="31">
        <v>435520329.81</v>
      </c>
      <c r="L4" s="31">
        <v>421694540.81</v>
      </c>
      <c r="M4" s="31">
        <f t="shared" si="0"/>
        <v>24389147.189999998</v>
      </c>
      <c r="N4" s="31">
        <f>K4-L4</f>
        <v>13825789</v>
      </c>
      <c r="P4" s="31"/>
    </row>
    <row r="5" spans="1:16" ht="30" x14ac:dyDescent="0.25">
      <c r="A5" s="30">
        <v>44576</v>
      </c>
      <c r="B5">
        <v>338</v>
      </c>
      <c r="C5" t="s">
        <v>67</v>
      </c>
      <c r="D5" s="1" t="s">
        <v>75</v>
      </c>
      <c r="E5" s="32" t="s">
        <v>4</v>
      </c>
      <c r="F5">
        <v>87</v>
      </c>
      <c r="G5">
        <v>10</v>
      </c>
      <c r="H5" t="s">
        <v>70</v>
      </c>
      <c r="I5" s="31">
        <v>50000000</v>
      </c>
      <c r="J5" s="31">
        <v>0</v>
      </c>
      <c r="K5" s="31">
        <v>34554213.079999998</v>
      </c>
      <c r="L5" s="31">
        <v>34554213.079999998</v>
      </c>
      <c r="M5" s="31">
        <f t="shared" si="0"/>
        <v>15445786.920000002</v>
      </c>
      <c r="N5" s="31">
        <f t="shared" si="1"/>
        <v>0</v>
      </c>
    </row>
    <row r="6" spans="1:16" x14ac:dyDescent="0.25">
      <c r="A6" s="30">
        <v>44576</v>
      </c>
      <c r="B6">
        <v>339</v>
      </c>
      <c r="C6" t="s">
        <v>67</v>
      </c>
      <c r="D6" s="1" t="s">
        <v>76</v>
      </c>
      <c r="E6" s="1" t="s">
        <v>22</v>
      </c>
      <c r="F6">
        <v>87</v>
      </c>
      <c r="G6">
        <v>10</v>
      </c>
      <c r="H6" t="s">
        <v>70</v>
      </c>
      <c r="I6" s="31">
        <v>92000000</v>
      </c>
      <c r="J6" s="31">
        <v>0</v>
      </c>
      <c r="K6" s="31">
        <v>73650938.959999993</v>
      </c>
      <c r="L6" s="31">
        <v>73650938.959999993</v>
      </c>
      <c r="M6" s="31">
        <f t="shared" si="0"/>
        <v>18349061.040000007</v>
      </c>
      <c r="N6" s="31">
        <f t="shared" si="1"/>
        <v>0</v>
      </c>
    </row>
    <row r="7" spans="1:16" x14ac:dyDescent="0.25">
      <c r="A7" s="30">
        <v>44719</v>
      </c>
      <c r="B7">
        <v>48542</v>
      </c>
      <c r="C7" t="s">
        <v>64</v>
      </c>
      <c r="D7" s="1" t="s">
        <v>73</v>
      </c>
      <c r="E7" s="32" t="s">
        <v>20</v>
      </c>
      <c r="F7">
        <v>20</v>
      </c>
      <c r="G7">
        <v>10</v>
      </c>
      <c r="H7" t="s">
        <v>71</v>
      </c>
      <c r="I7" s="31">
        <v>81070824</v>
      </c>
      <c r="J7" s="31">
        <v>0</v>
      </c>
      <c r="K7" s="31">
        <v>6121736</v>
      </c>
      <c r="L7" s="31">
        <v>0</v>
      </c>
      <c r="M7" s="31">
        <f t="shared" si="0"/>
        <v>74949088</v>
      </c>
      <c r="N7" s="31">
        <f t="shared" si="1"/>
        <v>6121736</v>
      </c>
    </row>
    <row r="8" spans="1:16" x14ac:dyDescent="0.25">
      <c r="A8" s="30">
        <v>44776</v>
      </c>
      <c r="B8">
        <v>65866</v>
      </c>
      <c r="C8" t="s">
        <v>68</v>
      </c>
      <c r="D8" s="1" t="s">
        <v>77</v>
      </c>
      <c r="E8" s="1" t="s">
        <v>85</v>
      </c>
      <c r="F8">
        <v>87</v>
      </c>
      <c r="G8">
        <v>10</v>
      </c>
      <c r="H8" s="1" t="s">
        <v>71</v>
      </c>
      <c r="I8" s="31">
        <v>21000000</v>
      </c>
      <c r="J8" s="31">
        <v>0</v>
      </c>
      <c r="K8" s="31">
        <v>0</v>
      </c>
      <c r="L8" s="31">
        <v>0</v>
      </c>
      <c r="M8" s="31">
        <f t="shared" si="0"/>
        <v>21000000</v>
      </c>
      <c r="N8" s="31">
        <f t="shared" si="1"/>
        <v>0</v>
      </c>
    </row>
    <row r="9" spans="1:16" x14ac:dyDescent="0.25">
      <c r="A9" s="30">
        <v>44778</v>
      </c>
      <c r="B9">
        <v>67105</v>
      </c>
      <c r="C9" t="s">
        <v>69</v>
      </c>
      <c r="D9" s="1" t="s">
        <v>78</v>
      </c>
      <c r="E9" s="1" t="s">
        <v>4</v>
      </c>
      <c r="F9">
        <v>87</v>
      </c>
      <c r="G9">
        <v>10</v>
      </c>
      <c r="H9" s="1" t="s">
        <v>71</v>
      </c>
      <c r="I9" s="31">
        <v>8750000</v>
      </c>
      <c r="J9" s="31">
        <v>0</v>
      </c>
      <c r="K9" s="31">
        <v>0</v>
      </c>
      <c r="L9" s="31">
        <v>0</v>
      </c>
      <c r="M9" s="31">
        <f t="shared" si="0"/>
        <v>8750000</v>
      </c>
      <c r="N9" s="31">
        <f t="shared" si="1"/>
        <v>0</v>
      </c>
    </row>
    <row r="10" spans="1:16" x14ac:dyDescent="0.25">
      <c r="A10" s="30">
        <v>44778</v>
      </c>
      <c r="B10">
        <v>67106</v>
      </c>
      <c r="C10" s="1" t="s">
        <v>69</v>
      </c>
      <c r="D10" s="1" t="s">
        <v>79</v>
      </c>
      <c r="E10" s="1" t="s">
        <v>22</v>
      </c>
      <c r="F10" s="1">
        <v>87</v>
      </c>
      <c r="G10" s="1">
        <v>10</v>
      </c>
      <c r="H10" s="1" t="s">
        <v>71</v>
      </c>
      <c r="I10" s="31">
        <v>11272227.59</v>
      </c>
      <c r="J10" s="31"/>
      <c r="K10" s="31">
        <f>6763336.56-2254445.52</f>
        <v>4508891.0399999991</v>
      </c>
      <c r="L10" s="31">
        <v>4508891.04</v>
      </c>
      <c r="M10" s="31">
        <f t="shared" si="0"/>
        <v>6763336.5500000007</v>
      </c>
      <c r="N10" s="31">
        <f t="shared" si="1"/>
        <v>0</v>
      </c>
    </row>
    <row r="11" spans="1:16" x14ac:dyDescent="0.25">
      <c r="A11" s="30">
        <v>44778</v>
      </c>
      <c r="B11">
        <v>67107</v>
      </c>
      <c r="C11" s="1" t="s">
        <v>69</v>
      </c>
      <c r="D11" s="1" t="s">
        <v>80</v>
      </c>
      <c r="E11" s="1" t="s">
        <v>22</v>
      </c>
      <c r="F11" s="1">
        <v>87</v>
      </c>
      <c r="G11" s="1">
        <v>10</v>
      </c>
      <c r="H11" s="1" t="s">
        <v>71</v>
      </c>
      <c r="I11" s="31">
        <v>721000</v>
      </c>
      <c r="J11" s="31"/>
      <c r="K11" s="31"/>
      <c r="L11" s="31"/>
      <c r="M11" s="31">
        <f t="shared" ref="M11:M13" si="2">I11-K11</f>
        <v>721000</v>
      </c>
      <c r="N11" s="31">
        <f t="shared" ref="N11:N13" si="3">K11-L11</f>
        <v>0</v>
      </c>
    </row>
    <row r="12" spans="1:16" x14ac:dyDescent="0.25">
      <c r="A12" s="30">
        <v>44778</v>
      </c>
      <c r="B12">
        <v>67112</v>
      </c>
      <c r="C12" s="1" t="s">
        <v>69</v>
      </c>
      <c r="D12" s="1" t="s">
        <v>81</v>
      </c>
      <c r="E12" s="1" t="s">
        <v>23</v>
      </c>
      <c r="F12" s="1">
        <v>87</v>
      </c>
      <c r="G12" s="1">
        <v>10</v>
      </c>
      <c r="H12" s="1" t="s">
        <v>71</v>
      </c>
      <c r="I12" s="31">
        <v>19746460.300000001</v>
      </c>
      <c r="J12" s="31"/>
      <c r="K12" s="31">
        <v>2323830.6800000002</v>
      </c>
      <c r="L12" s="31">
        <v>2323830.6800000002</v>
      </c>
      <c r="M12" s="31">
        <f t="shared" si="2"/>
        <v>17422629.620000001</v>
      </c>
      <c r="N12" s="31">
        <f t="shared" si="3"/>
        <v>0</v>
      </c>
    </row>
    <row r="13" spans="1:16" s="1" customFormat="1" x14ac:dyDescent="0.25">
      <c r="A13" s="30">
        <v>44823</v>
      </c>
      <c r="B13" s="1">
        <v>79829</v>
      </c>
      <c r="C13" s="1" t="s">
        <v>64</v>
      </c>
      <c r="D13" s="1" t="s">
        <v>73</v>
      </c>
      <c r="E13" s="32" t="s">
        <v>20</v>
      </c>
      <c r="F13" s="1">
        <v>87</v>
      </c>
      <c r="G13" s="1">
        <v>10</v>
      </c>
      <c r="H13" s="1" t="s">
        <v>102</v>
      </c>
      <c r="I13" s="31">
        <v>74400000</v>
      </c>
      <c r="J13" s="31"/>
      <c r="K13" s="31">
        <v>74067404.189999998</v>
      </c>
      <c r="L13" s="31">
        <v>74067404.189999998</v>
      </c>
      <c r="M13" s="31">
        <f t="shared" si="2"/>
        <v>332595.81000000238</v>
      </c>
      <c r="N13" s="31">
        <f t="shared" si="3"/>
        <v>0</v>
      </c>
    </row>
    <row r="14" spans="1:16" s="1" customFormat="1" x14ac:dyDescent="0.25">
      <c r="A14" s="30">
        <v>44861</v>
      </c>
      <c r="B14" s="1">
        <v>94678</v>
      </c>
      <c r="C14" s="1" t="s">
        <v>67</v>
      </c>
      <c r="D14" s="57" t="s">
        <v>79</v>
      </c>
      <c r="E14" s="1" t="s">
        <v>22</v>
      </c>
      <c r="F14" s="57">
        <v>87</v>
      </c>
      <c r="G14" s="1">
        <v>10</v>
      </c>
      <c r="H14" s="1" t="s">
        <v>104</v>
      </c>
      <c r="I14" s="31">
        <v>178862.88</v>
      </c>
      <c r="J14" s="31"/>
      <c r="K14" s="31"/>
      <c r="L14" s="31"/>
      <c r="M14" s="31">
        <f t="shared" ref="M14" si="4">I14-K14</f>
        <v>178862.88</v>
      </c>
      <c r="N14" s="31">
        <f t="shared" ref="N14" si="5">K14-L14</f>
        <v>0</v>
      </c>
    </row>
    <row r="15" spans="1:16" s="1" customFormat="1" x14ac:dyDescent="0.25">
      <c r="A15" s="30"/>
      <c r="E15" s="56"/>
      <c r="I15" s="31"/>
      <c r="J15" s="31"/>
      <c r="K15" s="31"/>
      <c r="L15" s="31"/>
      <c r="M15" s="31"/>
      <c r="N15" s="31"/>
    </row>
    <row r="16" spans="1:16" x14ac:dyDescent="0.25">
      <c r="I16" s="31">
        <f>SUM(I2:I14)</f>
        <v>1250918445.77</v>
      </c>
      <c r="J16" s="31">
        <f>SUM(J2:J14)</f>
        <v>0</v>
      </c>
      <c r="K16" s="31">
        <f>SUM(K2:K14)</f>
        <v>1062616937.76</v>
      </c>
      <c r="L16" s="31">
        <f t="shared" ref="L16:M16" si="6">SUM(L2:L14)</f>
        <v>1021618770.2</v>
      </c>
      <c r="M16" s="31">
        <f t="shared" si="6"/>
        <v>188301508.01000002</v>
      </c>
      <c r="N16" s="31">
        <f>SUM(N2:N14)</f>
        <v>40998167.560000002</v>
      </c>
    </row>
    <row r="17" spans="3:14" x14ac:dyDescent="0.25">
      <c r="I17" s="31"/>
      <c r="J17" s="31"/>
      <c r="K17" s="31"/>
      <c r="L17" s="31"/>
      <c r="M17" s="31"/>
      <c r="N17" s="31"/>
    </row>
    <row r="18" spans="3:14" s="1" customFormat="1" x14ac:dyDescent="0.25">
      <c r="C18" s="1" t="s">
        <v>100</v>
      </c>
      <c r="D18" s="1" t="s">
        <v>72</v>
      </c>
      <c r="E18" s="1" t="s">
        <v>84</v>
      </c>
      <c r="F18" s="1" t="s">
        <v>56</v>
      </c>
      <c r="G18" s="1" t="s">
        <v>57</v>
      </c>
      <c r="H18" s="1" t="s">
        <v>82</v>
      </c>
      <c r="I18" s="31" t="s">
        <v>83</v>
      </c>
      <c r="J18" s="31" t="s">
        <v>60</v>
      </c>
      <c r="K18" s="31" t="s">
        <v>17</v>
      </c>
      <c r="L18" s="31"/>
      <c r="M18" s="31"/>
      <c r="N18" s="31"/>
    </row>
    <row r="19" spans="3:14" x14ac:dyDescent="0.25">
      <c r="C19" t="str">
        <f>D19&amp;"."&amp;0</f>
        <v>20.10.26.572.3009.4.702.33903900.00.0</v>
      </c>
      <c r="D19" s="1" t="s">
        <v>91</v>
      </c>
      <c r="E19" t="s">
        <v>20</v>
      </c>
      <c r="F19">
        <v>20</v>
      </c>
      <c r="G19">
        <v>10</v>
      </c>
      <c r="H19" s="31">
        <f ca="1">SUMIF($D$2:$I$6,C19,$I$2:$I$6)</f>
        <v>431869594</v>
      </c>
      <c r="I19" s="31">
        <f ca="1">SUMIF($D$2:$I$14,C19,$I$2:$I$14)</f>
        <v>587340418</v>
      </c>
      <c r="J19" s="31">
        <v>0</v>
      </c>
      <c r="K19" s="31">
        <f ca="1">SUMIF($D$2:$K$14,C19,$K$2:$K$14)</f>
        <v>512058734.19</v>
      </c>
      <c r="L19" s="31"/>
      <c r="M19" s="31"/>
      <c r="N19" s="31"/>
    </row>
    <row r="20" spans="3:14" x14ac:dyDescent="0.25">
      <c r="C20" s="1" t="str">
        <f t="shared" ref="C20:C27" si="7">D20&amp;"."&amp;0</f>
        <v>87.10.14.422.3009.4.657.33903900.08.0</v>
      </c>
      <c r="D20" s="1" t="s">
        <v>92</v>
      </c>
      <c r="E20" t="s">
        <v>85</v>
      </c>
      <c r="F20">
        <v>87</v>
      </c>
      <c r="G20">
        <v>10</v>
      </c>
      <c r="H20" s="31">
        <f ca="1">SUMIF($D$2:$I$6,C20,$I$2:$I$6)</f>
        <v>0</v>
      </c>
      <c r="I20" s="31">
        <f t="shared" ref="I20:I27" ca="1" si="8">SUMIF($D$2:$I$14,C20,$I$2:$I$14)</f>
        <v>21000000</v>
      </c>
      <c r="J20" s="31"/>
      <c r="K20" s="31">
        <f ca="1">SUMIF($D$2:$K$14,C20,$K$2:$K$14)</f>
        <v>0</v>
      </c>
      <c r="L20" s="31"/>
      <c r="M20" s="31"/>
      <c r="N20" s="31"/>
    </row>
    <row r="21" spans="3:14" x14ac:dyDescent="0.25">
      <c r="C21" s="1" t="str">
        <f t="shared" si="7"/>
        <v>87.10.26.572.3009.4.658.33903900.00.0</v>
      </c>
      <c r="D21" s="1" t="s">
        <v>93</v>
      </c>
      <c r="E21" t="s">
        <v>22</v>
      </c>
      <c r="F21">
        <v>87</v>
      </c>
      <c r="G21">
        <v>10</v>
      </c>
      <c r="H21" s="31">
        <f t="shared" ref="H21:H22" ca="1" si="9">SUMIF($D$2:$I$6,C21,$I$2:$I$6)</f>
        <v>0</v>
      </c>
      <c r="I21" s="31">
        <f t="shared" ca="1" si="8"/>
        <v>11451090.470000001</v>
      </c>
      <c r="J21" s="31"/>
      <c r="K21" s="31">
        <f ca="1">SUMIF($D$2:$K$14,C21,$K$2:$K$14)</f>
        <v>4508891.0399999991</v>
      </c>
    </row>
    <row r="22" spans="3:14" x14ac:dyDescent="0.25">
      <c r="C22" s="1" t="str">
        <f t="shared" si="7"/>
        <v>87.10.26.572.3009.4.658.33903900.03.0</v>
      </c>
      <c r="D22" s="1" t="s">
        <v>94</v>
      </c>
      <c r="E22" t="s">
        <v>22</v>
      </c>
      <c r="F22">
        <v>87</v>
      </c>
      <c r="G22">
        <v>10</v>
      </c>
      <c r="H22" s="31">
        <f t="shared" ca="1" si="9"/>
        <v>0</v>
      </c>
      <c r="I22" s="31">
        <f t="shared" ca="1" si="8"/>
        <v>721000</v>
      </c>
      <c r="J22" s="31"/>
      <c r="K22" s="31">
        <f t="shared" ref="K22:K27" ca="1" si="10">SUMIF($D$2:$K$14,C22,$K$2:$K$14)</f>
        <v>0</v>
      </c>
    </row>
    <row r="23" spans="3:14" x14ac:dyDescent="0.25">
      <c r="C23" s="1" t="str">
        <f t="shared" si="7"/>
        <v>87.10.26.572.3009.4.658.33903900.08.0</v>
      </c>
      <c r="D23" s="1" t="s">
        <v>95</v>
      </c>
      <c r="E23" t="s">
        <v>22</v>
      </c>
      <c r="F23">
        <v>87</v>
      </c>
      <c r="G23">
        <v>10</v>
      </c>
      <c r="H23" s="31">
        <f ca="1">SUMIF($D$2:$I$6,C23,$I$2:$I$6)</f>
        <v>92000000</v>
      </c>
      <c r="I23" s="31">
        <f t="shared" ca="1" si="8"/>
        <v>92000000</v>
      </c>
      <c r="J23" s="31"/>
      <c r="K23" s="31">
        <f ca="1">SUMIF($D$2:$K$14,C23,$K$2:$K$14)</f>
        <v>73650938.959999993</v>
      </c>
    </row>
    <row r="24" spans="3:14" x14ac:dyDescent="0.25">
      <c r="C24" s="1" t="str">
        <f t="shared" si="7"/>
        <v>87.10.26.572.3009.4.702.33903900.08.0</v>
      </c>
      <c r="D24" s="1" t="s">
        <v>96</v>
      </c>
      <c r="E24" t="s">
        <v>20</v>
      </c>
      <c r="F24">
        <v>87</v>
      </c>
      <c r="G24">
        <v>10</v>
      </c>
      <c r="H24" s="31">
        <f ca="1">SUMIF($D$2:$I$6,C24,$I$2:$I$6)</f>
        <v>459909477</v>
      </c>
      <c r="I24" s="31">
        <f t="shared" ca="1" si="8"/>
        <v>459909477</v>
      </c>
      <c r="J24" s="31"/>
      <c r="K24" s="31">
        <f ca="1">SUMIF($D$2:$K$14,C24,$K$2:$K$14)</f>
        <v>435520329.81</v>
      </c>
    </row>
    <row r="25" spans="3:14" x14ac:dyDescent="0.25">
      <c r="C25" s="1" t="str">
        <f t="shared" si="7"/>
        <v>87.10.26.572.3009.6.841.33903900.00.0</v>
      </c>
      <c r="D25" s="1" t="s">
        <v>97</v>
      </c>
      <c r="E25" t="s">
        <v>4</v>
      </c>
      <c r="F25">
        <v>87</v>
      </c>
      <c r="G25">
        <v>10</v>
      </c>
      <c r="H25" s="31">
        <f ca="1">SUMIF($D$2:$I$6,C25,$I$2:$I$6)</f>
        <v>0</v>
      </c>
      <c r="I25" s="31">
        <f t="shared" ca="1" si="8"/>
        <v>8750000</v>
      </c>
      <c r="J25" s="31"/>
      <c r="K25" s="31">
        <f t="shared" ca="1" si="10"/>
        <v>0</v>
      </c>
    </row>
    <row r="26" spans="3:14" x14ac:dyDescent="0.25">
      <c r="C26" s="1" t="str">
        <f t="shared" si="7"/>
        <v>87.10.26.572.3009.6.841.33903900.08.0</v>
      </c>
      <c r="D26" s="1" t="s">
        <v>98</v>
      </c>
      <c r="E26" t="s">
        <v>4</v>
      </c>
      <c r="F26">
        <v>87</v>
      </c>
      <c r="G26">
        <v>10</v>
      </c>
      <c r="H26" s="31">
        <f ca="1">SUMIF($D$2:$I$6,C26,$I$2:$I$6)</f>
        <v>50000000</v>
      </c>
      <c r="I26" s="31">
        <f t="shared" ca="1" si="8"/>
        <v>50000000</v>
      </c>
      <c r="J26" s="31"/>
      <c r="K26" s="31">
        <f ca="1">SUMIF($D$2:$K$14,C26,$K$2:$K$14)</f>
        <v>34554213.079999998</v>
      </c>
    </row>
    <row r="27" spans="3:14" x14ac:dyDescent="0.25">
      <c r="C27" s="1" t="str">
        <f t="shared" si="7"/>
        <v>87.10.26.785.3009.1.098.44905100.00.0</v>
      </c>
      <c r="D27" s="1" t="s">
        <v>99</v>
      </c>
      <c r="E27" t="s">
        <v>23</v>
      </c>
      <c r="F27">
        <v>87</v>
      </c>
      <c r="G27">
        <v>10</v>
      </c>
      <c r="H27" s="31">
        <f ca="1">SUMIF($D$2:$I$6,C27,$I$2:$I$6)</f>
        <v>0</v>
      </c>
      <c r="I27" s="31">
        <f t="shared" ca="1" si="8"/>
        <v>19746460.300000001</v>
      </c>
      <c r="J27" s="31"/>
      <c r="K27" s="31">
        <f t="shared" ca="1" si="10"/>
        <v>2323830.6800000002</v>
      </c>
    </row>
    <row r="28" spans="3:14" s="1" customFormat="1" x14ac:dyDescent="0.25">
      <c r="H28" s="31">
        <f ca="1">SUM(H19:H27)</f>
        <v>1033779071</v>
      </c>
      <c r="I28" s="31">
        <f ca="1">SUM(I19:I27)</f>
        <v>1250918445.77</v>
      </c>
      <c r="J28" s="31"/>
      <c r="K28" s="31">
        <f ca="1">SUM(K19:K27)</f>
        <v>1062616937.76</v>
      </c>
    </row>
    <row r="29" spans="3:14" x14ac:dyDescent="0.25">
      <c r="D29"/>
    </row>
    <row r="30" spans="3:14" x14ac:dyDescent="0.25">
      <c r="D30"/>
      <c r="E30"/>
      <c r="F30" s="33" t="s">
        <v>90</v>
      </c>
    </row>
    <row r="31" spans="3:14" x14ac:dyDescent="0.25">
      <c r="D31" s="33" t="s">
        <v>84</v>
      </c>
      <c r="E31" s="33" t="s">
        <v>72</v>
      </c>
      <c r="F31" s="1" t="s">
        <v>87</v>
      </c>
      <c r="G31" s="1" t="s">
        <v>88</v>
      </c>
      <c r="H31" s="1" t="s">
        <v>89</v>
      </c>
    </row>
    <row r="32" spans="3:14" x14ac:dyDescent="0.25">
      <c r="D32" s="1" t="s">
        <v>85</v>
      </c>
      <c r="E32" s="1" t="s">
        <v>92</v>
      </c>
      <c r="F32" s="34">
        <v>0</v>
      </c>
      <c r="G32" s="34">
        <v>21000000</v>
      </c>
      <c r="H32" s="34">
        <v>0</v>
      </c>
    </row>
    <row r="33" spans="4:11" x14ac:dyDescent="0.25">
      <c r="D33" s="1" t="s">
        <v>23</v>
      </c>
      <c r="E33" s="1" t="s">
        <v>99</v>
      </c>
      <c r="F33" s="34">
        <v>0</v>
      </c>
      <c r="G33" s="34">
        <v>19746460.300000001</v>
      </c>
      <c r="H33" s="34">
        <v>2323830.6800000002</v>
      </c>
      <c r="K33" s="58"/>
    </row>
    <row r="34" spans="4:11" x14ac:dyDescent="0.25">
      <c r="D34" s="1" t="s">
        <v>22</v>
      </c>
      <c r="E34" s="1" t="s">
        <v>93</v>
      </c>
      <c r="F34" s="34">
        <v>0</v>
      </c>
      <c r="G34" s="34">
        <v>11451090.470000001</v>
      </c>
      <c r="H34" s="34">
        <v>4508891.0399999991</v>
      </c>
    </row>
    <row r="35" spans="4:11" x14ac:dyDescent="0.25">
      <c r="D35"/>
      <c r="E35" s="1" t="s">
        <v>94</v>
      </c>
      <c r="F35" s="34">
        <v>0</v>
      </c>
      <c r="G35" s="34">
        <v>721000</v>
      </c>
      <c r="H35" s="34">
        <v>0</v>
      </c>
    </row>
    <row r="36" spans="4:11" x14ac:dyDescent="0.25">
      <c r="D36"/>
      <c r="E36" s="1" t="s">
        <v>95</v>
      </c>
      <c r="F36" s="34">
        <v>92000000</v>
      </c>
      <c r="G36" s="34">
        <v>92000000</v>
      </c>
      <c r="H36" s="34">
        <v>73650938.959999993</v>
      </c>
    </row>
    <row r="37" spans="4:11" x14ac:dyDescent="0.25">
      <c r="D37" s="1" t="s">
        <v>4</v>
      </c>
      <c r="E37" s="1" t="s">
        <v>97</v>
      </c>
      <c r="F37" s="34">
        <v>0</v>
      </c>
      <c r="G37" s="34">
        <v>8750000</v>
      </c>
      <c r="H37" s="34">
        <v>0</v>
      </c>
    </row>
    <row r="38" spans="4:11" x14ac:dyDescent="0.25">
      <c r="D38"/>
      <c r="E38" s="1" t="s">
        <v>98</v>
      </c>
      <c r="F38" s="34">
        <v>50000000</v>
      </c>
      <c r="G38" s="34">
        <v>50000000</v>
      </c>
      <c r="H38" s="34">
        <v>34554213.079999998</v>
      </c>
    </row>
    <row r="39" spans="4:11" x14ac:dyDescent="0.25">
      <c r="D39" s="1" t="s">
        <v>20</v>
      </c>
      <c r="E39" s="1" t="s">
        <v>91</v>
      </c>
      <c r="F39" s="34">
        <v>431869594</v>
      </c>
      <c r="G39" s="34">
        <v>587340418</v>
      </c>
      <c r="H39" s="34">
        <v>512058734.19</v>
      </c>
    </row>
    <row r="40" spans="4:11" x14ac:dyDescent="0.25">
      <c r="D40"/>
      <c r="E40" s="1" t="s">
        <v>96</v>
      </c>
      <c r="F40" s="34">
        <v>459909477</v>
      </c>
      <c r="G40" s="34">
        <v>459909477</v>
      </c>
      <c r="H40" s="34">
        <v>435520329.81</v>
      </c>
    </row>
    <row r="41" spans="4:11" x14ac:dyDescent="0.25">
      <c r="D41" s="1" t="s">
        <v>86</v>
      </c>
      <c r="E41"/>
      <c r="F41" s="34">
        <v>1033779071</v>
      </c>
      <c r="G41" s="34">
        <v>1250918445.77</v>
      </c>
      <c r="H41" s="34">
        <v>1062616937.76</v>
      </c>
    </row>
    <row r="42" spans="4:11" x14ac:dyDescent="0.25">
      <c r="D42"/>
      <c r="E42"/>
    </row>
    <row r="43" spans="4:11" x14ac:dyDescent="0.25">
      <c r="D43"/>
      <c r="E43"/>
    </row>
    <row r="44" spans="4:11" x14ac:dyDescent="0.25">
      <c r="D44"/>
      <c r="E44"/>
    </row>
    <row r="45" spans="4:11" x14ac:dyDescent="0.25">
      <c r="D45"/>
      <c r="E45"/>
    </row>
    <row r="46" spans="4:11" x14ac:dyDescent="0.25">
      <c r="D46"/>
      <c r="E46"/>
    </row>
    <row r="47" spans="4:11" x14ac:dyDescent="0.25">
      <c r="D47"/>
      <c r="E47"/>
    </row>
  </sheetData>
  <sortState ref="D15:D25">
    <sortCondition ref="D15:D25"/>
  </sortState>
  <pageMargins left="0.511811024" right="0.511811024" top="0.78740157499999996" bottom="0.78740157499999996" header="0.31496062000000002" footer="0.31496062000000002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showGridLines="0" tabSelected="1" workbookViewId="0">
      <selection sqref="A1:E20"/>
    </sheetView>
  </sheetViews>
  <sheetFormatPr defaultRowHeight="15" x14ac:dyDescent="0.25"/>
  <cols>
    <col min="1" max="1" width="77.28515625" customWidth="1"/>
    <col min="2" max="3" width="18.42578125" bestFit="1" customWidth="1"/>
    <col min="4" max="4" width="18.42578125" customWidth="1"/>
  </cols>
  <sheetData>
    <row r="1" spans="1:4" ht="16.5" x14ac:dyDescent="0.3">
      <c r="A1" s="2" t="s">
        <v>47</v>
      </c>
      <c r="B1" s="1"/>
      <c r="C1" s="1"/>
      <c r="D1" s="1"/>
    </row>
    <row r="2" spans="1:4" x14ac:dyDescent="0.25">
      <c r="A2" s="3" t="s">
        <v>101</v>
      </c>
      <c r="B2" s="1"/>
      <c r="C2" s="1"/>
      <c r="D2" s="1"/>
    </row>
    <row r="4" spans="1:4" s="1" customFormat="1" ht="16.5" x14ac:dyDescent="0.25">
      <c r="A4" s="59" t="s">
        <v>51</v>
      </c>
      <c r="B4" s="60"/>
      <c r="C4" s="60"/>
      <c r="D4" s="61"/>
    </row>
    <row r="5" spans="1:4" s="1" customFormat="1" ht="16.5" x14ac:dyDescent="0.25">
      <c r="A5" s="5" t="s">
        <v>48</v>
      </c>
      <c r="B5" s="6" t="s">
        <v>16</v>
      </c>
      <c r="C5" s="6" t="s">
        <v>18</v>
      </c>
      <c r="D5" s="6" t="s">
        <v>17</v>
      </c>
    </row>
    <row r="6" spans="1:4" s="1" customFormat="1" ht="16.5" x14ac:dyDescent="0.25">
      <c r="A6" s="5" t="s">
        <v>43</v>
      </c>
      <c r="B6" s="7">
        <f>Detalhado!D14</f>
        <v>1033779071</v>
      </c>
      <c r="C6" s="7">
        <f>Detalhado!E14</f>
        <v>1250918445.77</v>
      </c>
      <c r="D6" s="7">
        <f>Detalhado!F14</f>
        <v>1062616937.76</v>
      </c>
    </row>
    <row r="7" spans="1:4" s="1" customFormat="1" ht="16.5" x14ac:dyDescent="0.25">
      <c r="A7" s="4"/>
      <c r="B7" s="8"/>
      <c r="C7" s="4"/>
      <c r="D7" s="4"/>
    </row>
    <row r="8" spans="1:4" ht="16.5" x14ac:dyDescent="0.25">
      <c r="A8" s="59" t="s">
        <v>52</v>
      </c>
      <c r="B8" s="60"/>
      <c r="C8" s="60"/>
      <c r="D8" s="61"/>
    </row>
    <row r="9" spans="1:4" ht="16.5" x14ac:dyDescent="0.25">
      <c r="A9" s="5" t="s">
        <v>48</v>
      </c>
      <c r="B9" s="6" t="s">
        <v>16</v>
      </c>
      <c r="C9" s="6" t="s">
        <v>18</v>
      </c>
      <c r="D9" s="6" t="s">
        <v>17</v>
      </c>
    </row>
    <row r="10" spans="1:4" ht="16.5" x14ac:dyDescent="0.25">
      <c r="A10" s="5" t="s">
        <v>36</v>
      </c>
      <c r="B10" s="7">
        <f>Detalhado!D27</f>
        <v>927221329</v>
      </c>
      <c r="C10" s="7">
        <f>Detalhado!E27</f>
        <v>1058627665.88</v>
      </c>
      <c r="D10" s="7">
        <f>Detalhado!F27</f>
        <v>1054707474.1799999</v>
      </c>
    </row>
    <row r="11" spans="1:4" ht="16.5" x14ac:dyDescent="0.25">
      <c r="A11" s="4"/>
      <c r="B11" s="8"/>
      <c r="C11" s="4"/>
      <c r="D11" s="4"/>
    </row>
    <row r="12" spans="1:4" ht="16.5" x14ac:dyDescent="0.25">
      <c r="A12" s="59" t="s">
        <v>49</v>
      </c>
      <c r="B12" s="60"/>
      <c r="C12" s="60"/>
      <c r="D12" s="61"/>
    </row>
    <row r="13" spans="1:4" ht="16.5" x14ac:dyDescent="0.25">
      <c r="A13" s="5" t="s">
        <v>48</v>
      </c>
      <c r="B13" s="6" t="s">
        <v>16</v>
      </c>
      <c r="C13" s="6" t="s">
        <v>18</v>
      </c>
      <c r="D13" s="6" t="s">
        <v>17</v>
      </c>
    </row>
    <row r="14" spans="1:4" ht="16.5" x14ac:dyDescent="0.25">
      <c r="A14" s="5" t="s">
        <v>7</v>
      </c>
      <c r="B14" s="7">
        <f>Detalhado!D39</f>
        <v>938280503</v>
      </c>
      <c r="C14" s="7">
        <f>Detalhado!E39</f>
        <v>1034728279.75</v>
      </c>
      <c r="D14" s="7">
        <f>Detalhado!F39</f>
        <v>965143919.33999991</v>
      </c>
    </row>
    <row r="15" spans="1:4" ht="16.5" x14ac:dyDescent="0.25">
      <c r="A15" s="4"/>
      <c r="B15" s="8"/>
      <c r="C15" s="8"/>
      <c r="D15" s="8"/>
    </row>
    <row r="16" spans="1:4" ht="16.5" x14ac:dyDescent="0.25">
      <c r="A16" s="59" t="s">
        <v>50</v>
      </c>
      <c r="B16" s="60"/>
      <c r="C16" s="60"/>
      <c r="D16" s="61"/>
    </row>
    <row r="17" spans="1:4" ht="16.5" x14ac:dyDescent="0.25">
      <c r="A17" s="5" t="s">
        <v>48</v>
      </c>
      <c r="B17" s="6" t="s">
        <v>16</v>
      </c>
      <c r="C17" s="6" t="s">
        <v>18</v>
      </c>
      <c r="D17" s="6" t="s">
        <v>17</v>
      </c>
    </row>
    <row r="18" spans="1:4" ht="16.5" x14ac:dyDescent="0.25">
      <c r="A18" s="5" t="s">
        <v>31</v>
      </c>
      <c r="B18" s="7">
        <f>Detalhado!D52</f>
        <v>785272250</v>
      </c>
      <c r="C18" s="7">
        <f>Detalhado!E52</f>
        <v>928810877</v>
      </c>
      <c r="D18" s="7">
        <f>Detalhado!F52</f>
        <v>952352220.81999993</v>
      </c>
    </row>
    <row r="19" spans="1:4" x14ac:dyDescent="0.25">
      <c r="A19" s="9" t="s">
        <v>105</v>
      </c>
      <c r="B19" s="1"/>
      <c r="C19" s="1"/>
      <c r="D19" s="1"/>
    </row>
    <row r="20" spans="1:4" x14ac:dyDescent="0.25">
      <c r="A20" s="1"/>
      <c r="B20" s="9"/>
      <c r="C20" s="9"/>
      <c r="D20" s="9"/>
    </row>
  </sheetData>
  <mergeCells count="4">
    <mergeCell ref="A4:D4"/>
    <mergeCell ref="A8:D8"/>
    <mergeCell ref="A12:D12"/>
    <mergeCell ref="A16:D16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showGridLines="0" topLeftCell="A7" workbookViewId="0">
      <selection sqref="A1:F19"/>
    </sheetView>
  </sheetViews>
  <sheetFormatPr defaultRowHeight="14.25" x14ac:dyDescent="0.25"/>
  <cols>
    <col min="1" max="1" width="9.140625" style="9"/>
    <col min="2" max="2" width="67.5703125" style="9" customWidth="1"/>
    <col min="3" max="3" width="33.28515625" style="9" customWidth="1"/>
    <col min="4" max="4" width="24.85546875" style="9" customWidth="1"/>
    <col min="5" max="5" width="22.28515625" style="9" customWidth="1"/>
    <col min="6" max="6" width="26.28515625" style="9" customWidth="1"/>
    <col min="7" max="7" width="17.7109375" style="9" customWidth="1"/>
    <col min="8" max="8" width="9.140625" style="9"/>
    <col min="9" max="9" width="17.7109375" style="9" customWidth="1"/>
    <col min="10" max="16384" width="9.140625" style="9"/>
  </cols>
  <sheetData>
    <row r="1" spans="1:9" ht="27" customHeight="1" thickBot="1" x14ac:dyDescent="0.3">
      <c r="B1" s="62" t="s">
        <v>44</v>
      </c>
      <c r="C1" s="63"/>
      <c r="D1" s="63"/>
      <c r="E1" s="63"/>
      <c r="F1" s="64"/>
    </row>
    <row r="2" spans="1:9" ht="27" customHeight="1" thickBot="1" x14ac:dyDescent="0.3"/>
    <row r="3" spans="1:9" s="12" customFormat="1" ht="30" customHeight="1" thickBot="1" x14ac:dyDescent="0.3">
      <c r="A3" s="9"/>
      <c r="B3" s="10" t="s">
        <v>45</v>
      </c>
      <c r="C3" s="11"/>
      <c r="D3" s="11"/>
      <c r="E3" s="11"/>
      <c r="F3" s="11"/>
    </row>
    <row r="4" spans="1:9" s="12" customFormat="1" ht="30" customHeight="1" thickBot="1" x14ac:dyDescent="0.3">
      <c r="A4" s="9"/>
      <c r="B4" s="13" t="s">
        <v>19</v>
      </c>
      <c r="C4" s="14" t="s">
        <v>15</v>
      </c>
      <c r="D4" s="14" t="s">
        <v>16</v>
      </c>
      <c r="E4" s="14" t="s">
        <v>18</v>
      </c>
      <c r="F4" s="15" t="s">
        <v>103</v>
      </c>
    </row>
    <row r="5" spans="1:9" s="12" customFormat="1" ht="30" customHeight="1" x14ac:dyDescent="0.25">
      <c r="A5" s="9" t="s">
        <v>42</v>
      </c>
      <c r="B5" s="35" t="s">
        <v>85</v>
      </c>
      <c r="C5" s="36" t="s">
        <v>92</v>
      </c>
      <c r="D5" s="37">
        <f>Empenhos!F32</f>
        <v>0</v>
      </c>
      <c r="E5" s="37">
        <f>Empenhos!G32</f>
        <v>21000000</v>
      </c>
      <c r="F5" s="38">
        <f>Empenhos!H32</f>
        <v>0</v>
      </c>
    </row>
    <row r="6" spans="1:9" s="12" customFormat="1" ht="30" customHeight="1" x14ac:dyDescent="0.25">
      <c r="A6" s="9"/>
      <c r="B6" s="43" t="s">
        <v>23</v>
      </c>
      <c r="C6" s="44" t="s">
        <v>99</v>
      </c>
      <c r="D6" s="45">
        <f>Empenhos!F33</f>
        <v>0</v>
      </c>
      <c r="E6" s="45">
        <f>Empenhos!G33</f>
        <v>19746460.300000001</v>
      </c>
      <c r="F6" s="46">
        <f>Empenhos!H33</f>
        <v>2323830.6800000002</v>
      </c>
    </row>
    <row r="7" spans="1:9" s="12" customFormat="1" ht="30" customHeight="1" x14ac:dyDescent="0.25">
      <c r="A7" s="9"/>
      <c r="B7" s="47" t="s">
        <v>22</v>
      </c>
      <c r="C7" s="48" t="s">
        <v>93</v>
      </c>
      <c r="D7" s="49">
        <f>Empenhos!F34</f>
        <v>0</v>
      </c>
      <c r="E7" s="49">
        <f>Empenhos!G34</f>
        <v>11451090.470000001</v>
      </c>
      <c r="F7" s="50">
        <f>Empenhos!H34</f>
        <v>4508891.0399999991</v>
      </c>
    </row>
    <row r="8" spans="1:9" ht="30" customHeight="1" x14ac:dyDescent="0.25">
      <c r="B8" s="35"/>
      <c r="C8" s="36" t="s">
        <v>94</v>
      </c>
      <c r="D8" s="37">
        <f>Empenhos!F35</f>
        <v>0</v>
      </c>
      <c r="E8" s="37">
        <f>Empenhos!G35</f>
        <v>721000</v>
      </c>
      <c r="F8" s="38">
        <f>Empenhos!H35</f>
        <v>0</v>
      </c>
    </row>
    <row r="9" spans="1:9" s="12" customFormat="1" ht="30" customHeight="1" x14ac:dyDescent="0.25">
      <c r="B9" s="51"/>
      <c r="C9" s="52" t="s">
        <v>95</v>
      </c>
      <c r="D9" s="53">
        <f>Empenhos!F36</f>
        <v>92000000</v>
      </c>
      <c r="E9" s="53">
        <f>Empenhos!G36</f>
        <v>92000000</v>
      </c>
      <c r="F9" s="54">
        <f>Empenhos!H36</f>
        <v>73650938.959999993</v>
      </c>
    </row>
    <row r="10" spans="1:9" ht="30" customHeight="1" x14ac:dyDescent="0.25">
      <c r="B10" s="47" t="s">
        <v>4</v>
      </c>
      <c r="C10" s="48" t="s">
        <v>97</v>
      </c>
      <c r="D10" s="49">
        <f>Empenhos!F37</f>
        <v>0</v>
      </c>
      <c r="E10" s="49">
        <f>Empenhos!G37</f>
        <v>8750000</v>
      </c>
      <c r="F10" s="50">
        <f>Empenhos!H37</f>
        <v>0</v>
      </c>
    </row>
    <row r="11" spans="1:9" ht="30" customHeight="1" x14ac:dyDescent="0.25">
      <c r="B11" s="51"/>
      <c r="C11" s="52" t="s">
        <v>98</v>
      </c>
      <c r="D11" s="53">
        <f>Empenhos!F38</f>
        <v>50000000</v>
      </c>
      <c r="E11" s="53">
        <f>Empenhos!G38</f>
        <v>50000000</v>
      </c>
      <c r="F11" s="54">
        <f>Empenhos!H38</f>
        <v>34554213.079999998</v>
      </c>
    </row>
    <row r="12" spans="1:9" ht="30" customHeight="1" x14ac:dyDescent="0.25">
      <c r="B12" s="35" t="s">
        <v>20</v>
      </c>
      <c r="C12" s="36" t="s">
        <v>91</v>
      </c>
      <c r="D12" s="37">
        <f>Empenhos!F39</f>
        <v>431869594</v>
      </c>
      <c r="E12" s="37">
        <f>Empenhos!G39</f>
        <v>587340418</v>
      </c>
      <c r="F12" s="38">
        <f>Empenhos!H39</f>
        <v>512058734.19</v>
      </c>
    </row>
    <row r="13" spans="1:9" ht="30" customHeight="1" thickBot="1" x14ac:dyDescent="0.3">
      <c r="B13" s="39"/>
      <c r="C13" s="40" t="s">
        <v>96</v>
      </c>
      <c r="D13" s="41">
        <f>Empenhos!F40</f>
        <v>459909477</v>
      </c>
      <c r="E13" s="41">
        <f>Empenhos!G40</f>
        <v>459909477</v>
      </c>
      <c r="F13" s="42">
        <f>Empenhos!H40</f>
        <v>435520329.81</v>
      </c>
      <c r="I13" s="9" t="s">
        <v>42</v>
      </c>
    </row>
    <row r="14" spans="1:9" ht="30" customHeight="1" thickBot="1" x14ac:dyDescent="0.3">
      <c r="B14" s="21" t="s">
        <v>43</v>
      </c>
      <c r="C14" s="22"/>
      <c r="D14" s="23">
        <f>SUM(D5:D13)</f>
        <v>1033779071</v>
      </c>
      <c r="E14" s="23">
        <f>SUM(E5:E13)</f>
        <v>1250918445.77</v>
      </c>
      <c r="F14" s="24">
        <f>SUM(F5:F13)</f>
        <v>1062616937.76</v>
      </c>
      <c r="I14" s="9" t="s">
        <v>42</v>
      </c>
    </row>
    <row r="15" spans="1:9" ht="30" customHeight="1" thickBot="1" x14ac:dyDescent="0.3">
      <c r="B15" s="12"/>
      <c r="C15" s="12"/>
      <c r="D15" s="55">
        <f>D14-Empenhos!F41</f>
        <v>0</v>
      </c>
      <c r="E15" s="55">
        <f>E14-Empenhos!G41</f>
        <v>0</v>
      </c>
      <c r="F15" s="55">
        <f>F14-Empenhos!H41</f>
        <v>0</v>
      </c>
    </row>
    <row r="16" spans="1:9" ht="30" customHeight="1" thickBot="1" x14ac:dyDescent="0.3">
      <c r="B16" s="10" t="s">
        <v>37</v>
      </c>
      <c r="C16" s="11"/>
      <c r="D16" s="11"/>
      <c r="G16" s="26" t="s">
        <v>42</v>
      </c>
      <c r="I16" s="9" t="s">
        <v>42</v>
      </c>
    </row>
    <row r="17" spans="2:17" ht="30" customHeight="1" thickBot="1" x14ac:dyDescent="0.3">
      <c r="B17" s="13" t="s">
        <v>19</v>
      </c>
      <c r="C17" s="14" t="s">
        <v>15</v>
      </c>
      <c r="D17" s="14" t="s">
        <v>16</v>
      </c>
      <c r="E17" s="14" t="s">
        <v>18</v>
      </c>
      <c r="F17" s="15" t="s">
        <v>17</v>
      </c>
    </row>
    <row r="18" spans="2:17" ht="30" customHeight="1" x14ac:dyDescent="0.25">
      <c r="B18" s="16" t="s">
        <v>0</v>
      </c>
      <c r="C18" s="25" t="s">
        <v>8</v>
      </c>
      <c r="D18" s="17">
        <v>1000</v>
      </c>
      <c r="E18" s="17">
        <v>1000</v>
      </c>
      <c r="F18" s="18">
        <v>0</v>
      </c>
    </row>
    <row r="19" spans="2:17" ht="30" customHeight="1" x14ac:dyDescent="0.25">
      <c r="B19" s="16" t="s">
        <v>34</v>
      </c>
      <c r="C19" s="25" t="s">
        <v>26</v>
      </c>
      <c r="D19" s="17">
        <v>1000</v>
      </c>
      <c r="E19" s="17">
        <v>75969029</v>
      </c>
      <c r="F19" s="18">
        <v>75943448.260000005</v>
      </c>
    </row>
    <row r="20" spans="2:17" ht="30" customHeight="1" x14ac:dyDescent="0.25">
      <c r="B20" s="19" t="s">
        <v>35</v>
      </c>
      <c r="C20" s="20" t="s">
        <v>21</v>
      </c>
      <c r="D20" s="17">
        <v>835104203</v>
      </c>
      <c r="E20" s="17">
        <v>835104203</v>
      </c>
      <c r="F20" s="18">
        <v>835070551.23000002</v>
      </c>
    </row>
    <row r="21" spans="2:17" ht="30" customHeight="1" x14ac:dyDescent="0.25">
      <c r="B21" s="19" t="s">
        <v>22</v>
      </c>
      <c r="C21" s="20" t="s">
        <v>11</v>
      </c>
      <c r="D21" s="17">
        <v>57735955</v>
      </c>
      <c r="E21" s="17">
        <v>57735955</v>
      </c>
      <c r="F21" s="18">
        <v>57244748.810000002</v>
      </c>
    </row>
    <row r="22" spans="2:17" ht="30" customHeight="1" x14ac:dyDescent="0.25">
      <c r="B22" s="19" t="s">
        <v>22</v>
      </c>
      <c r="C22" s="20" t="s">
        <v>27</v>
      </c>
      <c r="D22" s="17">
        <v>0</v>
      </c>
      <c r="E22" s="17">
        <v>24592734.449999999</v>
      </c>
      <c r="F22" s="18">
        <v>21435719.949999999</v>
      </c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</row>
    <row r="23" spans="2:17" ht="30" customHeight="1" x14ac:dyDescent="0.25">
      <c r="B23" s="19" t="s">
        <v>4</v>
      </c>
      <c r="C23" s="20" t="s">
        <v>12</v>
      </c>
      <c r="D23" s="17">
        <v>34378171</v>
      </c>
      <c r="E23" s="17">
        <v>34378171</v>
      </c>
      <c r="F23" s="18">
        <v>34353486</v>
      </c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</row>
    <row r="24" spans="2:17" ht="30" customHeight="1" x14ac:dyDescent="0.25">
      <c r="B24" s="19" t="s">
        <v>4</v>
      </c>
      <c r="C24" s="20" t="s">
        <v>41</v>
      </c>
      <c r="D24" s="17">
        <v>0</v>
      </c>
      <c r="E24" s="17">
        <v>9281428</v>
      </c>
      <c r="F24" s="18">
        <v>9095374.5</v>
      </c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</row>
    <row r="25" spans="2:17" ht="30" customHeight="1" x14ac:dyDescent="0.25">
      <c r="B25" s="19" t="s">
        <v>23</v>
      </c>
      <c r="C25" s="20" t="s">
        <v>32</v>
      </c>
      <c r="D25" s="17">
        <v>0</v>
      </c>
      <c r="E25" s="17">
        <v>21564145.43</v>
      </c>
      <c r="F25" s="18">
        <v>21564145.43</v>
      </c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</row>
    <row r="26" spans="2:17" ht="30" customHeight="1" thickBot="1" x14ac:dyDescent="0.3">
      <c r="B26" s="19" t="s">
        <v>33</v>
      </c>
      <c r="C26" s="20" t="s">
        <v>46</v>
      </c>
      <c r="D26" s="17">
        <v>1000</v>
      </c>
      <c r="E26" s="17">
        <v>1000</v>
      </c>
      <c r="F26" s="18">
        <v>0</v>
      </c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</row>
    <row r="27" spans="2:17" ht="30" customHeight="1" thickBot="1" x14ac:dyDescent="0.3">
      <c r="B27" s="21" t="s">
        <v>36</v>
      </c>
      <c r="C27" s="22"/>
      <c r="D27" s="23">
        <f>SUM(D18:D26)</f>
        <v>927221329</v>
      </c>
      <c r="E27" s="23">
        <f t="shared" ref="E27:F27" si="0">SUM(E18:E26)</f>
        <v>1058627665.88</v>
      </c>
      <c r="F27" s="24">
        <f t="shared" si="0"/>
        <v>1054707474.1799999</v>
      </c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</row>
    <row r="28" spans="2:17" ht="30" customHeight="1" thickBot="1" x14ac:dyDescent="0.3"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</row>
    <row r="29" spans="2:17" ht="30" customHeight="1" thickBot="1" x14ac:dyDescent="0.3">
      <c r="B29" s="10" t="s">
        <v>38</v>
      </c>
      <c r="C29" s="27"/>
      <c r="D29" s="27"/>
      <c r="E29" s="27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</row>
    <row r="30" spans="2:17" ht="30" customHeight="1" thickBot="1" x14ac:dyDescent="0.3">
      <c r="B30" s="13" t="s">
        <v>19</v>
      </c>
      <c r="C30" s="14" t="s">
        <v>15</v>
      </c>
      <c r="D30" s="14" t="s">
        <v>16</v>
      </c>
      <c r="E30" s="14" t="s">
        <v>18</v>
      </c>
      <c r="F30" s="28" t="s">
        <v>17</v>
      </c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</row>
    <row r="31" spans="2:17" ht="30" customHeight="1" x14ac:dyDescent="0.25">
      <c r="B31" s="19" t="s">
        <v>0</v>
      </c>
      <c r="C31" s="20" t="s">
        <v>8</v>
      </c>
      <c r="D31" s="17">
        <v>5995000</v>
      </c>
      <c r="E31" s="17">
        <v>5995000</v>
      </c>
      <c r="F31" s="18">
        <v>5994968.5</v>
      </c>
    </row>
    <row r="32" spans="2:17" ht="30" customHeight="1" x14ac:dyDescent="0.25">
      <c r="B32" s="19" t="s">
        <v>1</v>
      </c>
      <c r="C32" s="20" t="s">
        <v>9</v>
      </c>
      <c r="D32" s="17">
        <v>835285503</v>
      </c>
      <c r="E32" s="17">
        <v>835285503</v>
      </c>
      <c r="F32" s="18">
        <v>819755043.78999996</v>
      </c>
    </row>
    <row r="33" spans="2:6" ht="30" customHeight="1" x14ac:dyDescent="0.25">
      <c r="B33" s="19" t="s">
        <v>2</v>
      </c>
      <c r="C33" s="20" t="s">
        <v>10</v>
      </c>
      <c r="D33" s="17">
        <v>0</v>
      </c>
      <c r="E33" s="17">
        <v>23777457.640000001</v>
      </c>
      <c r="F33" s="18">
        <v>3927816.54</v>
      </c>
    </row>
    <row r="34" spans="2:6" ht="30" customHeight="1" x14ac:dyDescent="0.25">
      <c r="B34" s="19" t="s">
        <v>3</v>
      </c>
      <c r="C34" s="20" t="s">
        <v>40</v>
      </c>
      <c r="D34" s="17">
        <v>0</v>
      </c>
      <c r="E34" s="17">
        <v>11135947.99</v>
      </c>
      <c r="F34" s="18">
        <v>3520939.15</v>
      </c>
    </row>
    <row r="35" spans="2:6" ht="30" customHeight="1" x14ac:dyDescent="0.25">
      <c r="B35" s="19" t="s">
        <v>22</v>
      </c>
      <c r="C35" s="20" t="s">
        <v>11</v>
      </c>
      <c r="D35" s="17">
        <v>54000000</v>
      </c>
      <c r="E35" s="17">
        <v>68939191.219999999</v>
      </c>
      <c r="F35" s="18">
        <v>67367538.040000007</v>
      </c>
    </row>
    <row r="36" spans="2:6" ht="30" customHeight="1" x14ac:dyDescent="0.25">
      <c r="B36" s="19" t="s">
        <v>4</v>
      </c>
      <c r="C36" s="20" t="s">
        <v>12</v>
      </c>
      <c r="D36" s="17">
        <v>33000000</v>
      </c>
      <c r="E36" s="17">
        <v>33000000</v>
      </c>
      <c r="F36" s="18">
        <v>32868033.199999999</v>
      </c>
    </row>
    <row r="37" spans="2:6" ht="30" customHeight="1" x14ac:dyDescent="0.25">
      <c r="B37" s="19" t="s">
        <v>5</v>
      </c>
      <c r="C37" s="20" t="s">
        <v>13</v>
      </c>
      <c r="D37" s="17">
        <v>10000000</v>
      </c>
      <c r="E37" s="17">
        <v>20000000</v>
      </c>
      <c r="F37" s="18">
        <v>19985910.219999999</v>
      </c>
    </row>
    <row r="38" spans="2:6" ht="30" customHeight="1" thickBot="1" x14ac:dyDescent="0.3">
      <c r="B38" s="19" t="s">
        <v>6</v>
      </c>
      <c r="C38" s="20" t="s">
        <v>14</v>
      </c>
      <c r="D38" s="17">
        <v>0</v>
      </c>
      <c r="E38" s="17">
        <v>36595179.899999999</v>
      </c>
      <c r="F38" s="18">
        <v>11723669.9</v>
      </c>
    </row>
    <row r="39" spans="2:6" ht="30" customHeight="1" thickBot="1" x14ac:dyDescent="0.3">
      <c r="B39" s="21" t="s">
        <v>7</v>
      </c>
      <c r="C39" s="22"/>
      <c r="D39" s="23">
        <f>SUM(D31:D38)</f>
        <v>938280503</v>
      </c>
      <c r="E39" s="23">
        <f>SUM(E31:E38)</f>
        <v>1034728279.75</v>
      </c>
      <c r="F39" s="24">
        <f t="shared" ref="F39" si="1">SUM(F31:F38)</f>
        <v>965143919.33999991</v>
      </c>
    </row>
    <row r="40" spans="2:6" ht="30" customHeight="1" thickBot="1" x14ac:dyDescent="0.3"/>
    <row r="41" spans="2:6" ht="30" customHeight="1" thickBot="1" x14ac:dyDescent="0.3">
      <c r="B41" s="10" t="s">
        <v>39</v>
      </c>
      <c r="C41" s="11"/>
      <c r="D41" s="11"/>
      <c r="E41" s="11"/>
    </row>
    <row r="42" spans="2:6" ht="30" customHeight="1" thickBot="1" x14ac:dyDescent="0.3">
      <c r="B42" s="13" t="s">
        <v>19</v>
      </c>
      <c r="C42" s="14" t="s">
        <v>15</v>
      </c>
      <c r="D42" s="14" t="s">
        <v>16</v>
      </c>
      <c r="E42" s="14" t="s">
        <v>18</v>
      </c>
      <c r="F42" s="28" t="s">
        <v>17</v>
      </c>
    </row>
    <row r="43" spans="2:6" ht="30" customHeight="1" x14ac:dyDescent="0.25">
      <c r="B43" s="19" t="s">
        <v>20</v>
      </c>
      <c r="C43" s="20" t="s">
        <v>21</v>
      </c>
      <c r="D43" s="17">
        <v>674216887</v>
      </c>
      <c r="E43" s="17">
        <v>817135514</v>
      </c>
      <c r="F43" s="18">
        <v>843125087.18999994</v>
      </c>
    </row>
    <row r="44" spans="2:6" x14ac:dyDescent="0.25">
      <c r="B44" s="19" t="s">
        <v>22</v>
      </c>
      <c r="C44" s="20" t="s">
        <v>11</v>
      </c>
      <c r="D44" s="17">
        <v>62000000</v>
      </c>
      <c r="E44" s="17">
        <v>59800000</v>
      </c>
      <c r="F44" s="18">
        <v>59752594.11999999</v>
      </c>
    </row>
    <row r="45" spans="2:6" x14ac:dyDescent="0.25">
      <c r="B45" s="19" t="s">
        <v>4</v>
      </c>
      <c r="C45" s="20" t="s">
        <v>12</v>
      </c>
      <c r="D45" s="17">
        <v>33000000</v>
      </c>
      <c r="E45" s="17">
        <v>35200000</v>
      </c>
      <c r="F45" s="18">
        <v>34871113.699999996</v>
      </c>
    </row>
    <row r="46" spans="2:6" x14ac:dyDescent="0.25">
      <c r="B46" s="19" t="s">
        <v>23</v>
      </c>
      <c r="C46" s="20" t="s">
        <v>24</v>
      </c>
      <c r="D46" s="17">
        <v>10000000</v>
      </c>
      <c r="E46" s="17">
        <v>2525066.2999999998</v>
      </c>
      <c r="F46" s="18">
        <v>2525066.2999999998</v>
      </c>
    </row>
    <row r="47" spans="2:6" x14ac:dyDescent="0.25">
      <c r="B47" s="19" t="s">
        <v>25</v>
      </c>
      <c r="C47" s="20" t="s">
        <v>8</v>
      </c>
      <c r="D47" s="17">
        <v>6055363</v>
      </c>
      <c r="E47" s="17">
        <v>6055363</v>
      </c>
      <c r="F47" s="18">
        <v>6052899.2999999998</v>
      </c>
    </row>
    <row r="48" spans="2:6" x14ac:dyDescent="0.25">
      <c r="B48" s="19" t="s">
        <v>20</v>
      </c>
      <c r="C48" s="20" t="s">
        <v>26</v>
      </c>
      <c r="D48" s="17">
        <v>0</v>
      </c>
      <c r="E48" s="17">
        <v>0</v>
      </c>
      <c r="F48" s="18">
        <v>0</v>
      </c>
    </row>
    <row r="49" spans="2:6" x14ac:dyDescent="0.25">
      <c r="B49" s="19" t="s">
        <v>22</v>
      </c>
      <c r="C49" s="20" t="s">
        <v>27</v>
      </c>
      <c r="D49" s="17">
        <v>0</v>
      </c>
      <c r="E49" s="17">
        <v>419999.99999999994</v>
      </c>
      <c r="F49" s="18">
        <v>211805.72000000003</v>
      </c>
    </row>
    <row r="50" spans="2:6" x14ac:dyDescent="0.25">
      <c r="B50" s="19" t="s">
        <v>23</v>
      </c>
      <c r="C50" s="20" t="s">
        <v>28</v>
      </c>
      <c r="D50" s="17">
        <v>0</v>
      </c>
      <c r="E50" s="17">
        <v>200000</v>
      </c>
      <c r="F50" s="18">
        <v>0</v>
      </c>
    </row>
    <row r="51" spans="2:6" ht="15" thickBot="1" x14ac:dyDescent="0.3">
      <c r="B51" s="19" t="s">
        <v>29</v>
      </c>
      <c r="C51" s="20" t="s">
        <v>30</v>
      </c>
      <c r="D51" s="17">
        <v>0</v>
      </c>
      <c r="E51" s="17">
        <v>7474933.7000000002</v>
      </c>
      <c r="F51" s="18">
        <v>5813654.4900000002</v>
      </c>
    </row>
    <row r="52" spans="2:6" ht="15" thickBot="1" x14ac:dyDescent="0.3">
      <c r="B52" s="21" t="s">
        <v>31</v>
      </c>
      <c r="C52" s="22"/>
      <c r="D52" s="23">
        <v>785272250</v>
      </c>
      <c r="E52" s="23">
        <v>928810877</v>
      </c>
      <c r="F52" s="24">
        <v>952352220.81999993</v>
      </c>
    </row>
  </sheetData>
  <mergeCells count="1">
    <mergeCell ref="B1:F1"/>
  </mergeCells>
  <conditionalFormatting sqref="D15:F15">
    <cfRule type="expression" dxfId="0" priority="1">
      <formula>IF(D$15=0,1,0)</formula>
    </cfRule>
  </conditionalFormatting>
  <pageMargins left="0.38" right="0.17" top="0.59055118110236227" bottom="0.47244094488188981" header="0.31496062992125984" footer="0.31496062992125984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Empenhos</vt:lpstr>
      <vt:lpstr>Resumo</vt:lpstr>
      <vt:lpstr>Detalhado</vt:lpstr>
      <vt:lpstr>Detalhado!Print_Area</vt:lpstr>
      <vt:lpstr>Resumo!Print_Area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DAMMOUS</dc:creator>
  <cp:lastModifiedBy>TARCISIO CAPOCCI</cp:lastModifiedBy>
  <cp:lastPrinted>2022-12-01T18:59:30Z</cp:lastPrinted>
  <dcterms:created xsi:type="dcterms:W3CDTF">2021-06-16T18:22:40Z</dcterms:created>
  <dcterms:modified xsi:type="dcterms:W3CDTF">2023-01-17T19:50:00Z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-1740792969</vt:i4>
  </property>
  <property fmtid="{D5CDD505-2E9C-101B-9397-08002B2CF9AE}" pid="3" name="_NewReviewCycle">
    <vt:lpwstr/>
  </property>
  <property fmtid="{D5CDD505-2E9C-101B-9397-08002B2CF9AE}" pid="4" name="_EmailSubject">
    <vt:lpwstr>Acesso à Informação: Ações e Programas</vt:lpwstr>
  </property>
  <property fmtid="{D5CDD505-2E9C-101B-9397-08002B2CF9AE}" pid="5" name="_AuthorEmail">
    <vt:lpwstr>andres@cetsp.com.br</vt:lpwstr>
  </property>
  <property fmtid="{D5CDD505-2E9C-101B-9397-08002B2CF9AE}" pid="6" name="_AuthorEmailDisplayName">
    <vt:lpwstr>André William de Souza</vt:lpwstr>
  </property>
  <property fmtid="{D5CDD505-2E9C-101B-9397-08002B2CF9AE}" pid="7" name="_PreviousAdHocReviewCycleID">
    <vt:i4>-1884947333</vt:i4>
  </property>
  <property fmtid="{D5CDD505-2E9C-101B-9397-08002B2CF9AE}" pid="8" name="_ReviewingToolsShownOnce">
    <vt:lpwstr/>
  </property>
</Properties>
</file>